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<sst xmlns="http://schemas.openxmlformats.org/spreadsheetml/2006/main" count="82" uniqueCount="37">
  <si>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</si>
  <si>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</si>
  <si>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</si>
  <si>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</si>
  <si>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</si>
  <si>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</si>
  <si>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</si>
  <si>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</si>
  <si>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</si>
  <si>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</si>
  <si>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</si>
  <si>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</si>
  <si>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</si>
  <si>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</si>
  <si>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</si>
  <si>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</si>
  <si>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</si>
  <si>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</si>
  <si>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</si>
  <si>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</si>
  <si>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</si>
  <si>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</si>
  <si>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2004/05</t>
  </si>
  <si>
    <t>VAS</t>
  </si>
  <si>
    <t>SKP LAMAŽ Třebíč</t>
  </si>
  <si>
    <t>RŮŽIČKA</t>
  </si>
  <si>
    <t>PROKEŠ</t>
  </si>
  <si>
    <t>KOKEŠ</t>
  </si>
  <si>
    <t>MUTL</t>
  </si>
  <si>
    <t>DVOŘÁK</t>
  </si>
  <si>
    <t>DOBEŠ</t>
  </si>
  <si>
    <t>Jaromír</t>
  </si>
  <si>
    <t>Miloš</t>
  </si>
  <si>
    <t>Miroslav</t>
  </si>
  <si>
    <t>Petr</t>
  </si>
  <si>
    <t>D</t>
  </si>
  <si>
    <t>H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</si>
</sst>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6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4" fontId="10" fillId="0" borderId="43" xfId="0" applyNumberFormat="1" applyFont="1" applyBorder="1" applyAlignment="1" applyProtection="1">
      <alignment horizontal="left" vertical="center" indent="1"/>
      <protection hidden="1" locked="0"/>
    </xf>
    <xf numFmtId="164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4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 applyProtection="1">
      <alignment vertical="center"/>
      <protection hidden="1" locked="0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0" xfId="0" applyFont="1" applyFill="1" applyBorder="1" applyAlignment="1" applyProtection="1">
      <alignment/>
      <protection hidden="1" locked="0"/>
    </xf>
    <xf numFmtId="14" fontId="28" fillId="0" borderId="0" xfId="0" applyNumberFormat="1" applyFont="1" applyFill="1" applyBorder="1" applyAlignment="1" applyProtection="1">
      <alignment/>
      <protection hidden="1" locked="0"/>
    </xf>
    <xf numFmtId="0" fontId="28" fillId="0" borderId="0" xfId="0" applyFont="1" applyFill="1" applyBorder="1" applyAlignment="1" applyProtection="1">
      <alignment horizontal="left" vertical="center" indent="1"/>
      <protection hidden="1" locked="0"/>
    </xf>
    <xf numFmtId="0" fontId="28" fillId="0" borderId="0" xfId="0" applyFont="1" applyFill="1" applyBorder="1" applyAlignment="1" applyProtection="1">
      <alignment horizontal="center" vertical="center"/>
      <protection hidden="1" locked="0"/>
    </xf>
    <xf numFmtId="0" fontId="28" fillId="0" borderId="0" xfId="0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S20" sqref="S20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38324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23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24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25</v>
      </c>
      <c r="B8" s="38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37" t="s">
        <v>28</v>
      </c>
      <c r="L8" s="38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39" t="s">
        <v>31</v>
      </c>
      <c r="B9" s="40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44">
        <f>IF(ISNUMBER(H10),(SIGN(1000*($H10-$R10)+$G10-$Q10)+1)/2,"")</f>
        <v>1</v>
      </c>
      <c r="K9" s="39" t="s">
        <v>31</v>
      </c>
      <c r="L9" s="40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44">
        <f>IF(ISNUMBER($I9),1-$I9,"")</f>
        <v>0</v>
      </c>
    </row>
    <row r="10" spans="1:19" ht="15.75" customHeight="1" thickBot="1">
      <c r="A10" s="50"/>
      <c r="B10" s="5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233</v>
      </c>
      <c r="H10" s="22">
        <f>IF(ISNUMBER($G10),SUM(H8:H9),"")</f>
        <v>0</v>
      </c>
      <c r="I10" s="45"/>
      <c r="K10" s="50"/>
      <c r="L10" s="5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191</v>
      </c>
      <c r="R10" s="22">
        <f>IF(ISNUMBER($G10),SUM(R8:R9),"")</f>
        <v>0</v>
      </c>
      <c r="S10" s="45"/>
    </row>
    <row r="11" spans="1:19" ht="12.75" customHeight="1" thickBot="1">
      <c r="A11" s="37" t="s">
        <v>26</v>
      </c>
      <c r="B11" s="38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37" t="s">
        <v>29</v>
      </c>
      <c r="L11" s="38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39" t="s">
        <v>31</v>
      </c>
      <c r="B12" s="40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44">
        <f>IF(ISNUMBER(H13),(SIGN(1000*($H13-$R13)+$G13-$Q13)+1)/2,"")</f>
        <v>1</v>
      </c>
      <c r="K12" s="39" t="s">
        <v>33</v>
      </c>
      <c r="L12" s="40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44">
        <f>IF(ISNUMBER($I12),1-$I12,"")</f>
        <v>0</v>
      </c>
    </row>
    <row r="13" spans="1:19" ht="15.75" customHeight="1" thickBot="1">
      <c r="A13" s="50"/>
      <c r="B13" s="67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219</v>
      </c>
      <c r="H13" s="22">
        <f>IF(ISNUMBER($G13),SUM(H11:H12),"")</f>
        <v>0</v>
      </c>
      <c r="I13" s="45"/>
      <c r="K13" s="50"/>
      <c r="L13" s="5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195</v>
      </c>
      <c r="R13" s="22">
        <f>IF(ISNUMBER($G13),SUM(R11:R12),"")</f>
        <v>0</v>
      </c>
      <c r="S13" s="45"/>
    </row>
    <row r="14" spans="1:19" ht="12.75" customHeight="1" thickBot="1">
      <c r="A14" s="37" t="s">
        <v>27</v>
      </c>
      <c r="B14" s="38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37" t="s">
        <v>30</v>
      </c>
      <c r="L14" s="38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39" t="s">
        <v>32</v>
      </c>
      <c r="B15" s="40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44">
        <f>IF(ISNUMBER(H16),(SIGN(1000*($H16-$R16)+$G16-$Q16)+1)/2,"")</f>
        <v>0</v>
      </c>
      <c r="K15" s="39" t="s">
        <v>34</v>
      </c>
      <c r="L15" s="40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44">
        <f>IF(ISNUMBER($I15),1-$I15,"")</f>
        <v>1</v>
      </c>
    </row>
    <row r="16" spans="1:19" ht="15.75" customHeight="1" thickBot="1">
      <c r="A16" s="50"/>
      <c r="B16" s="5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220</v>
      </c>
      <c r="H16" s="22">
        <f>IF(ISNUMBER($G16),SUM(H14:H15),"")</f>
        <v>0</v>
      </c>
      <c r="I16" s="45"/>
      <c r="K16" s="50"/>
      <c r="L16" s="5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265</v>
      </c>
      <c r="R16" s="22">
        <f>IF(ISNUMBER($G16),SUM(R14:R15),"")</f>
        <v>0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672</v>
      </c>
      <c r="H18" s="31">
        <f>IF(SUM($G$8:$G$16)+SUM($Q$8:$Q$16)&gt;0,SUM(H10,H13,H16),"")</f>
        <v>0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651</v>
      </c>
      <c r="R18" s="31">
        <f>IF(SUM($G$8:$G$16)+SUM($Q$8:$Q$16)&gt;0,SUM(R10,R13,R16),"")</f>
        <v>0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69"/>
      <c r="D20" s="69"/>
      <c r="E20" s="69"/>
      <c r="G20" s="70" t="s">
        <v>16</v>
      </c>
      <c r="H20" s="70"/>
      <c r="I20" s="34">
        <f>IF(ISNUMBER(I$18),SUM(I9,I12,I15,I18),"")</f>
        <v>3</v>
      </c>
      <c r="K20" s="33"/>
      <c r="L20" s="36" t="s">
        <v>18</v>
      </c>
      <c r="M20" s="43"/>
      <c r="N20" s="43"/>
      <c r="O20" s="43"/>
      <c r="Q20" s="70" t="s">
        <v>16</v>
      </c>
      <c r="R20" s="70"/>
      <c r="S20" s="34">
        <f>IF(ISNUMBER(S$18),SUM(S9,S12,S15,S18),"")</f>
        <v>1</v>
      </c>
    </row>
    <row r="21" spans="1:19" ht="18" customHeight="1">
      <c r="A21" s="33"/>
      <c r="B21" s="36" t="s">
        <v>17</v>
      </c>
      <c r="C21" s="68"/>
      <c r="D21" s="68"/>
      <c r="E21" s="68"/>
      <c r="G21" s="35"/>
      <c r="H21" s="35"/>
      <c r="I21" s="35"/>
      <c r="K21" s="33"/>
      <c r="L21" s="36" t="s">
        <v>17</v>
      </c>
      <c r="M21" s="68" t="s">
        <v>21</v>
      </c>
      <c r="N21" s="68"/>
      <c r="O21" s="68"/>
      <c r="Q21" s="35"/>
      <c r="R21" s="35"/>
      <c r="S21" s="35"/>
    </row>
  </sheetData>
  <sheetProtection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V7"/>
  <sheetViews>
    <sheetView zoomScalePageLayoutView="0" workbookViewId="0" topLeftCell="A1">
      <selection activeCell="A1" sqref="A1:IV6"/>
    </sheetView>
  </sheetViews>
  <sheetFormatPr defaultColWidth="9.00390625" defaultRowHeight="12.75"/>
  <cols>
    <col min="1" max="1" width="11.375" style="71" bestFit="1" customWidth="1"/>
    <col min="2" max="5" width="9.125" style="71" customWidth="1"/>
    <col min="6" max="6" width="7.875" style="71" bestFit="1" customWidth="1"/>
    <col min="7" max="14" width="9.125" style="71" customWidth="1"/>
    <col min="15" max="15" width="18.75390625" style="71" bestFit="1" customWidth="1"/>
    <col min="16" max="16" width="18.75390625" style="71" customWidth="1"/>
    <col min="17" max="17" width="9.125" style="71" customWidth="1"/>
    <col min="18" max="18" width="9.00390625" style="71" bestFit="1" customWidth="1"/>
    <col min="19" max="19" width="7.875" style="71" bestFit="1" customWidth="1"/>
    <col min="20" max="34" width="9.125" style="71" customWidth="1"/>
    <col min="35" max="35" width="3.625" style="71" bestFit="1" customWidth="1"/>
    <col min="36" max="16384" width="9.125" style="71" customWidth="1"/>
  </cols>
  <sheetData>
    <row r="1" spans="2:37" ht="12.75">
      <c r="B1" s="74"/>
      <c r="C1" s="74"/>
      <c r="F1" s="75">
        <v>38324</v>
      </c>
      <c r="O1" s="76" t="s">
        <v>23</v>
      </c>
      <c r="P1" s="76" t="s">
        <v>35</v>
      </c>
      <c r="Q1" s="76"/>
      <c r="R1" s="72" t="s">
        <v>25</v>
      </c>
      <c r="S1" s="72" t="s">
        <v>31</v>
      </c>
      <c r="T1" s="72"/>
      <c r="U1" s="77"/>
      <c r="V1" s="77"/>
      <c r="W1" s="77"/>
      <c r="X1" s="78">
        <f>IF(AND(ISBLANK(U1),ISBLANK(V1)),"",U1+V1)</f>
      </c>
      <c r="Y1" s="78">
        <f>IF(OR(ISNUMBER($G1),ISNUMBER($R1)),(SIGN(N($G1)-N($R1))+1)/2,"")</f>
      </c>
      <c r="AA1" s="77"/>
      <c r="AB1" s="77"/>
      <c r="AC1" s="77"/>
      <c r="AD1" s="78">
        <f>IF(AND(ISBLANK(AA1),ISBLANK(AB1)),"",AA1+AB1)</f>
      </c>
      <c r="AE1" s="78">
        <f>IF(OR(ISNUMBER($G1),ISNUMBER($R1)),(SIGN(N($G1)-N($R1))+1)/2,"")</f>
      </c>
      <c r="AF1" s="78">
        <f>IF(ISNUMBER($G1),SUM(#REF!),"")</f>
      </c>
      <c r="AG1" s="78">
        <f>IF(ISNUMBER($G1),SUM(#REF!),"")</f>
      </c>
      <c r="AH1" s="78">
        <f>IF(ISNUMBER($G1),SUM(#REF!),"")</f>
      </c>
      <c r="AI1" s="78">
        <v>233</v>
      </c>
      <c r="AJ1" s="78">
        <f>IF(ISNUMBER($G1),SUM(#REF!),"")</f>
      </c>
      <c r="AK1" s="73">
        <f>IF(ISNUMBER(AJ2),(SIGN(1000*($H2-$S2)+$G2-$R2)+1)/2,"")</f>
      </c>
    </row>
    <row r="2" spans="6:37" ht="12.75">
      <c r="F2" s="75">
        <v>38324</v>
      </c>
      <c r="O2" s="76" t="s">
        <v>23</v>
      </c>
      <c r="P2" s="76" t="s">
        <v>35</v>
      </c>
      <c r="R2" s="72" t="s">
        <v>26</v>
      </c>
      <c r="S2" s="72" t="s">
        <v>31</v>
      </c>
      <c r="T2" s="72"/>
      <c r="U2" s="77"/>
      <c r="V2" s="77"/>
      <c r="W2" s="77"/>
      <c r="X2" s="78">
        <f>IF(AND(ISBLANK(U2),ISBLANK(V2)),"",U2+V2)</f>
      </c>
      <c r="Y2" s="78">
        <f>IF(OR(ISNUMBER($G2),ISNUMBER($R2)),(SIGN(N($G2)-N($R2))+1)/2,"")</f>
      </c>
      <c r="AA2" s="77"/>
      <c r="AB2" s="77"/>
      <c r="AC2" s="77"/>
      <c r="AD2" s="78">
        <f>IF(AND(ISBLANK(AA2),ISBLANK(AB2)),"",AA2+AB2)</f>
      </c>
      <c r="AE2" s="78">
        <f>IF(OR(ISNUMBER($G2),ISNUMBER($R2)),(SIGN(N($G2)-N($R2))+1)/2,"")</f>
      </c>
      <c r="AF2" s="78">
        <f>IF(ISNUMBER($G2),SUM(#REF!),"")</f>
      </c>
      <c r="AG2" s="78">
        <f>IF(ISNUMBER($G2),SUM(#REF!),"")</f>
      </c>
      <c r="AH2" s="78">
        <f>IF(ISNUMBER($G2),SUM(#REF!),"")</f>
      </c>
      <c r="AI2" s="78">
        <v>219</v>
      </c>
      <c r="AJ2" s="78">
        <f>IF(ISNUMBER($G2),SUM(#REF!),"")</f>
      </c>
      <c r="AK2" s="73">
        <f>IF(ISNUMBER(AJ3),(SIGN(1000*($H3-$S3)+$G3-$R3)+1)/2,"")</f>
      </c>
    </row>
    <row r="3" spans="6:37" ht="12.75">
      <c r="F3" s="75">
        <v>38324</v>
      </c>
      <c r="O3" s="76" t="s">
        <v>23</v>
      </c>
      <c r="P3" s="76" t="s">
        <v>35</v>
      </c>
      <c r="R3" s="72" t="s">
        <v>27</v>
      </c>
      <c r="S3" s="72" t="s">
        <v>32</v>
      </c>
      <c r="T3" s="72"/>
      <c r="U3" s="77"/>
      <c r="V3" s="77"/>
      <c r="W3" s="77"/>
      <c r="X3" s="78">
        <f>IF(AND(ISBLANK(U3),ISBLANK(V3)),"",U3+V3)</f>
      </c>
      <c r="Y3" s="78">
        <f>IF(OR(ISNUMBER($G3),ISNUMBER($R3)),(SIGN(N($G3)-N($R3))+1)/2,"")</f>
      </c>
      <c r="AA3" s="77"/>
      <c r="AB3" s="77"/>
      <c r="AC3" s="77"/>
      <c r="AD3" s="78">
        <f>IF(AND(ISBLANK(AA3),ISBLANK(AB3)),"",AA3+AB3)</f>
      </c>
      <c r="AE3" s="78">
        <f>IF(OR(ISNUMBER($G3),ISNUMBER($R3)),(SIGN(N($G3)-N($R3))+1)/2,"")</f>
      </c>
      <c r="AF3" s="78">
        <f>IF(ISNUMBER($G3),SUM(AF1:AF2),"")</f>
      </c>
      <c r="AG3" s="78">
        <f>IF(ISNUMBER($G3),SUM(AG1:AG2),"")</f>
      </c>
      <c r="AH3" s="78">
        <f>IF(ISNUMBER($G3),SUM(AH1:AH2),"")</f>
      </c>
      <c r="AI3" s="78">
        <v>220</v>
      </c>
      <c r="AJ3" s="78">
        <f>IF(ISNUMBER($G3),SUM(AJ1:AJ2),"")</f>
      </c>
      <c r="AK3" s="73">
        <f>IF(ISNUMBER(AJ4),(SIGN(1000*($H4-$S4)+$G4-$R4)+1)/2,"")</f>
      </c>
    </row>
    <row r="4" spans="6:37" ht="12.75">
      <c r="F4" s="75">
        <v>38324</v>
      </c>
      <c r="O4" s="76" t="s">
        <v>24</v>
      </c>
      <c r="P4" s="76" t="s">
        <v>36</v>
      </c>
      <c r="Q4" s="76"/>
      <c r="R4" s="72" t="s">
        <v>28</v>
      </c>
      <c r="S4" s="72" t="s">
        <v>31</v>
      </c>
      <c r="T4" s="72"/>
      <c r="U4" s="77"/>
      <c r="V4" s="77"/>
      <c r="W4" s="77"/>
      <c r="X4" s="78">
        <f>IF(AND(ISBLANK(U4),ISBLANK(V4)),"",U4+V4)</f>
      </c>
      <c r="Y4" s="78">
        <f>IF(ISNUMBER($H4),1-$H4,"")</f>
      </c>
      <c r="AA4" s="77"/>
      <c r="AB4" s="77"/>
      <c r="AC4" s="77"/>
      <c r="AD4" s="78">
        <f>IF(AND(ISBLANK(AA4),ISBLANK(AB4)),"",AA4+AB4)</f>
      </c>
      <c r="AE4" s="78">
        <f>IF(ISNUMBER($H4),1-$H4,"")</f>
      </c>
      <c r="AF4" s="78">
        <f>IF(ISNUMBER($G4),SUM(AF2:AF3),"")</f>
      </c>
      <c r="AG4" s="78">
        <f>IF(ISNUMBER($G4),SUM(AG2:AG3),"")</f>
      </c>
      <c r="AH4" s="78">
        <f>IF(ISNUMBER($G4),SUM(AH2:AH3),"")</f>
      </c>
      <c r="AI4" s="78">
        <v>191</v>
      </c>
      <c r="AJ4" s="78">
        <f>IF(ISNUMBER($G4),SUM(AJ2:AJ3),"")</f>
      </c>
      <c r="AK4" s="73">
        <f>IF(ISNUMBER($I4),1-$I4,"")</f>
      </c>
    </row>
    <row r="5" spans="6:37" ht="12.75">
      <c r="F5" s="75">
        <v>38324</v>
      </c>
      <c r="O5" s="76" t="s">
        <v>24</v>
      </c>
      <c r="P5" s="76" t="s">
        <v>36</v>
      </c>
      <c r="R5" s="72" t="s">
        <v>29</v>
      </c>
      <c r="S5" s="72" t="s">
        <v>33</v>
      </c>
      <c r="T5" s="72"/>
      <c r="U5" s="77"/>
      <c r="V5" s="77"/>
      <c r="W5" s="77"/>
      <c r="X5" s="78">
        <f>IF(AND(ISBLANK(U5),ISBLANK(V5)),"",U5+V5)</f>
      </c>
      <c r="Y5" s="78">
        <f>IF(ISNUMBER($H5),1-$H5,"")</f>
      </c>
      <c r="AA5" s="77"/>
      <c r="AB5" s="77"/>
      <c r="AC5" s="77"/>
      <c r="AD5" s="78">
        <f>IF(AND(ISBLANK(AA5),ISBLANK(AB5)),"",AA5+AB5)</f>
      </c>
      <c r="AE5" s="78">
        <f>IF(ISNUMBER($H5),1-$H5,"")</f>
      </c>
      <c r="AF5" s="78">
        <f>IF(ISNUMBER($G5),SUM(AF3:AF4),"")</f>
      </c>
      <c r="AG5" s="78">
        <f>IF(ISNUMBER($G5),SUM(AG3:AG4),"")</f>
      </c>
      <c r="AH5" s="78">
        <f>IF(ISNUMBER($G5),SUM(AH3:AH4),"")</f>
      </c>
      <c r="AI5" s="78">
        <v>195</v>
      </c>
      <c r="AJ5" s="78">
        <f>IF(ISNUMBER($G5),SUM(AJ3:AJ4),"")</f>
      </c>
      <c r="AK5" s="73">
        <f>IF(ISNUMBER($I5),1-$I5,"")</f>
      </c>
    </row>
    <row r="6" spans="6:74" ht="12.75">
      <c r="F6" s="75">
        <v>38324</v>
      </c>
      <c r="O6" s="76" t="s">
        <v>24</v>
      </c>
      <c r="P6" s="76" t="s">
        <v>36</v>
      </c>
      <c r="R6" s="72" t="s">
        <v>30</v>
      </c>
      <c r="S6" s="72" t="s">
        <v>34</v>
      </c>
      <c r="T6" s="72"/>
      <c r="U6" s="77"/>
      <c r="V6" s="77"/>
      <c r="W6" s="77"/>
      <c r="X6" s="78">
        <f>IF(AND(ISBLANK(U6),ISBLANK(V6)),"",U6+V6)</f>
      </c>
      <c r="Y6" s="78">
        <f>IF(ISNUMBER($H6),1-$H6,"")</f>
      </c>
      <c r="AA6" s="77"/>
      <c r="AB6" s="77"/>
      <c r="AC6" s="77"/>
      <c r="AD6" s="78">
        <f>IF(AND(ISBLANK(AA6),ISBLANK(AB6)),"",AA6+AB6)</f>
      </c>
      <c r="AE6" s="78">
        <f>IF(ISNUMBER($H6),1-$H6,"")</f>
      </c>
      <c r="AF6" s="78">
        <f>IF(ISNUMBER($G6),SUM(AF4:AF5),"")</f>
      </c>
      <c r="AG6" s="78">
        <f>IF(ISNUMBER($G6),SUM(AG4:AG5),"")</f>
      </c>
      <c r="AH6" s="78">
        <f>IF(ISNUMBER($G6),SUM(AH4:AH5),"")</f>
      </c>
      <c r="AI6" s="78">
        <v>265</v>
      </c>
      <c r="AJ6" s="78">
        <f>IF(ISNUMBER($G6),SUM(AJ4:AJ5),"")</f>
      </c>
      <c r="AK6" s="73">
        <f>IF(ISNUMBER($I6),1-$I6,"")</f>
      </c>
      <c r="BI6" s="78">
        <f>IF(ISNUMBER($G6),SUM(#REF!,BI1,BI4),"")</f>
      </c>
      <c r="BJ6" s="78">
        <f>IF(ISNUMBER($G6),SUM(#REF!,BJ1,BJ4),"")</f>
      </c>
      <c r="BK6" s="78">
        <f>IF(ISNUMBER($G6),SUM(#REF!,BK1,BK4),"")</f>
      </c>
      <c r="BL6" s="78">
        <f>IF(SUM($G$8:$G$16)+SUM($R$8:$R$16)&gt;0,SUM(#REF!,BL1,BL4),"")</f>
      </c>
      <c r="BM6" s="78">
        <f>IF(SUM($G$8:$G$16)+SUM($R$8:$R$16)&gt;0,SUM(#REF!,BM1,BM4),"")</f>
      </c>
      <c r="BN6" s="78">
        <f>IF(ISNUMBER($G6),(SIGN($G6-$R6)+1)/IF(COUNT(#REF!,#REF!,BN3)&gt;3,1,2),"")</f>
      </c>
      <c r="BO6" s="78">
        <f>IF(ISNUMBER(BO$18),SUM(#REF!,#REF!,BO1,BO4),"")</f>
      </c>
      <c r="BP6" s="78">
        <f>IF(ISNUMBER($G6),SUM(#REF!,BP1,BP4),"")</f>
      </c>
      <c r="BQ6" s="78">
        <f>IF(ISNUMBER($G6),SUM(#REF!,BQ1,BQ4),"")</f>
      </c>
      <c r="BR6" s="78">
        <f>IF(ISNUMBER($G6),SUM(#REF!,BR1,BR4),"")</f>
      </c>
      <c r="BS6" s="78">
        <f>IF(SUM($G$8:$G$16)+SUM($R$8:$R$16)&gt;0,SUM(#REF!,BS1,BS4),"")</f>
      </c>
      <c r="BT6" s="78">
        <f>IF(SUM($G$8:$G$16)+SUM($R$8:$R$16)&gt;0,SUM(#REF!,BT1,BT4),"")</f>
      </c>
      <c r="BU6" s="78">
        <f>IF(ISNUMBER($I6),IF(COUNT(#REF!,#REF!,#REF!,#REF!,#REF!,#REF!)&gt;3,2,1)-$I6,"")</f>
      </c>
      <c r="BV6" s="78">
        <f>IF(ISNUMBER(BV$18),SUM(#REF!,#REF!,BV1,BV4),"")</f>
      </c>
    </row>
    <row r="7" ht="12.75">
      <c r="AK7" s="73"/>
    </row>
  </sheetData>
  <sheetProtection/>
  <dataValidations count="2">
    <dataValidation type="whole" allowBlank="1" showInputMessage="1" showErrorMessage="1" errorTitle="Chybná hodnota" error="Zadaná hodnota musí být celé nezáporné číslo menší nebo rovno 25." sqref="W1:W6 AC1:AC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U1:V6 AA1:AB6">
      <formula1>0</formula1>
      <formula2>225</formula2>
    </dataValidation>
  </dataValidation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2016-05-19T11:58:06Z</cp:lastPrinted>
  <dcterms:created xsi:type="dcterms:W3CDTF">2005-07-26T20:23:27Z</dcterms:created>
  <dcterms:modified xsi:type="dcterms:W3CDTF">2017-08-13T14:01:35Z</dcterms:modified>
  <cp:category/>
  <cp:version/>
  <cp:contentType/>
  <cp:contentStatus/>
</cp:coreProperties>
</file>